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rasek\Desktop\MŠ TRÁVNÍK\"/>
    </mc:Choice>
  </mc:AlternateContent>
  <xr:revisionPtr revIDLastSave="0" documentId="8_{C639C5CC-40FE-49CB-9D02-DED065E07E1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.2 1.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'1.2 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'1.2 1.2 Pol'!$A$1:$X$72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6" i="1" s="1"/>
  <c r="J55" i="1" s="1"/>
  <c r="I54" i="1"/>
  <c r="I53" i="1"/>
  <c r="I52" i="1"/>
  <c r="I51" i="1"/>
  <c r="I50" i="1"/>
  <c r="G42" i="1"/>
  <c r="F42" i="1"/>
  <c r="G41" i="1"/>
  <c r="F41" i="1"/>
  <c r="G39" i="1"/>
  <c r="F39" i="1"/>
  <c r="G71" i="12"/>
  <c r="I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O13" i="12"/>
  <c r="G14" i="12"/>
  <c r="G13" i="12" s="1"/>
  <c r="I14" i="12"/>
  <c r="I13" i="12" s="1"/>
  <c r="K14" i="12"/>
  <c r="K13" i="12" s="1"/>
  <c r="M14" i="12"/>
  <c r="O14" i="12"/>
  <c r="Q14" i="12"/>
  <c r="Q13" i="12" s="1"/>
  <c r="V14" i="12"/>
  <c r="V13" i="12" s="1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O20" i="12"/>
  <c r="G21" i="12"/>
  <c r="G20" i="12" s="1"/>
  <c r="I21" i="12"/>
  <c r="I20" i="12" s="1"/>
  <c r="K21" i="12"/>
  <c r="K20" i="12" s="1"/>
  <c r="M21" i="12"/>
  <c r="O21" i="12"/>
  <c r="Q21" i="12"/>
  <c r="Q20" i="12" s="1"/>
  <c r="V21" i="12"/>
  <c r="V20" i="12" s="1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8" i="12"/>
  <c r="G27" i="12" s="1"/>
  <c r="I28" i="12"/>
  <c r="I27" i="12" s="1"/>
  <c r="K28" i="12"/>
  <c r="K27" i="12" s="1"/>
  <c r="M28" i="12"/>
  <c r="M27" i="12" s="1"/>
  <c r="O28" i="12"/>
  <c r="Q28" i="12"/>
  <c r="Q27" i="12" s="1"/>
  <c r="V28" i="12"/>
  <c r="V27" i="12" s="1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O27" i="12" s="1"/>
  <c r="Q39" i="12"/>
  <c r="V39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O61" i="12"/>
  <c r="G62" i="12"/>
  <c r="G61" i="12" s="1"/>
  <c r="I62" i="12"/>
  <c r="I61" i="12" s="1"/>
  <c r="K62" i="12"/>
  <c r="K61" i="12" s="1"/>
  <c r="M62" i="12"/>
  <c r="M61" i="12" s="1"/>
  <c r="O62" i="12"/>
  <c r="Q62" i="12"/>
  <c r="Q61" i="12" s="1"/>
  <c r="V62" i="12"/>
  <c r="V61" i="12" s="1"/>
  <c r="K63" i="12"/>
  <c r="G64" i="12"/>
  <c r="G63" i="12" s="1"/>
  <c r="I64" i="12"/>
  <c r="I63" i="12" s="1"/>
  <c r="K64" i="12"/>
  <c r="O64" i="12"/>
  <c r="O63" i="12" s="1"/>
  <c r="Q64" i="12"/>
  <c r="Q63" i="12" s="1"/>
  <c r="V64" i="12"/>
  <c r="V63" i="12" s="1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AE71" i="12"/>
  <c r="I20" i="1"/>
  <c r="I19" i="1"/>
  <c r="I18" i="1"/>
  <c r="I17" i="1"/>
  <c r="I16" i="1"/>
  <c r="F43" i="1"/>
  <c r="G23" i="1" s="1"/>
  <c r="G43" i="1"/>
  <c r="G25" i="1" s="1"/>
  <c r="H43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42" i="1" l="1"/>
  <c r="J41" i="1"/>
  <c r="J39" i="1"/>
  <c r="J43" i="1" s="1"/>
  <c r="A27" i="1"/>
  <c r="M20" i="12"/>
  <c r="M13" i="12"/>
  <c r="G8" i="12"/>
  <c r="AF71" i="12"/>
  <c r="M64" i="12"/>
  <c r="M63" i="12" s="1"/>
  <c r="I21" i="1"/>
  <c r="J51" i="1"/>
  <c r="J54" i="1"/>
  <c r="J50" i="1"/>
  <c r="J53" i="1"/>
  <c r="J52" i="1"/>
  <c r="J42" i="1"/>
  <c r="A28" i="1" l="1"/>
  <c r="G28" i="1"/>
  <c r="G27" i="1" s="1"/>
  <c r="G29" i="1" s="1"/>
  <c r="J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Jurasek</author>
  </authors>
  <commentList>
    <comment ref="S6" authorId="0" shapeId="0" xr:uid="{08F2EB15-0423-4F3B-A3AF-36AEED7E916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5BD6CCA-EFF6-4467-B7CC-B5A22F1113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<sst xmlns="http://schemas.openxmlformats.org/spreadsheetml/2006/main" count="499" uniqueCount="211">
  <si>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</si>
  <si>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</si>
  <si>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</si>
  <si>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</si>
  <si>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</si>
  <si>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</si>
  <si>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</si>
  <si>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</si>
  <si>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</si>
  <si>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</si>
  <si>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</si>
  <si>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</si>
  <si>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</si>
  <si>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</si>
  <si>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</si>
  <si>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</si>
  <si>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</si>
  <si>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</si>
  <si>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</si>
  <si>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</si>
  <si>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</si>
  <si>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</si>
  <si>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</si>
  <si>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</si>
  <si>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</si>
  <si>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</si>
  <si>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</si>
  <si>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</si>
  <si>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</si>
  <si>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</si>
  <si>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</si>
  <si>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</si>
  <si>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</si>
  <si>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</si>
  <si>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</si>
  <si>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</si>
  <si>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</si>
  <si>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</si>
  <si>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</si>
  <si>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</si>
  <si>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</si>
  <si>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</si>
  <si>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</si>
  <si>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1.2</t>
  </si>
  <si>
    <t>ZDRAVOTECHNIKA</t>
  </si>
  <si>
    <t>Objekt:</t>
  </si>
  <si>
    <t>Rozpočet:</t>
  </si>
  <si>
    <t>170</t>
  </si>
  <si>
    <t>MATEŘSKÁ ŠKOLA</t>
  </si>
  <si>
    <t>Stavba</t>
  </si>
  <si>
    <t>Stavební objekt</t>
  </si>
  <si>
    <t>Celkem za stavbu</t>
  </si>
  <si>
    <t>CZK</t>
  </si>
  <si>
    <t>Rekapitulace dílů</t>
  </si>
  <si>
    <t>Typ dílu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</si>
  <si>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</si>
  <si>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</si>
  <si>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</si>
  <si>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</si>
  <si>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</si>
  <si>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</si>
  <si>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</si>
  <si>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</si>
  <si>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</si>
  <si>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</si>
  <si>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</si>
  <si>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Demontáže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</si>
  <si>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</si>
  <si>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</si>
  <si>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</si>
  <si>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</si>
  <si>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</si>
  <si>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</si>
  <si>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</si>
  <si>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</si>
  <si>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</si>
  <si>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</si>
  <si>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</si>
  <si>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</si>
  <si>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</si>
  <si>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</si>
  <si>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</si>
  <si>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</si>
  <si>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</si>
  <si>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</si>
  <si>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</si>
  <si>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</si>
  <si>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</si>
  <si>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</si>
  <si>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</si>
  <si>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</si>
  <si>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</si>
  <si>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</si>
  <si>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</si>
  <si>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</si>
  <si>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</si>
  <si>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</si>
  <si>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971033131R00</t>
  </si>
  <si>
    <t>Vybourání otvorů ve zdivu cihelném z jakýchkoliv cihel pálených  na jakoukoliv maltu vápenou nebo vápenocementovou, průměr profilu do 60 mm, tloušťky do 150 mm</t>
  </si>
  <si>
    <t>kus</t>
  </si>
  <si>
    <t>801-3</t>
  </si>
  <si>
    <t>RTS 24/ I</t>
  </si>
  <si>
    <t>Práce</t>
  </si>
  <si>
    <t>POL1_</t>
  </si>
  <si>
    <t>základovém nebo nadzákladovém,</t>
  </si>
  <si>
    <t>SPI</t>
  </si>
  <si>
    <t>971033141R00</t>
  </si>
  <si>
    <t>Vybourání otvorů ve zdivu cihelném z jakýchkoliv cihel pálených  na jakoukoliv maltu vápenou nebo vápenocementovou, průměr profilu do 60 mm, tloušťky do 300 mm</t>
  </si>
  <si>
    <t>c01</t>
  </si>
  <si>
    <t>izolace PE 25*9</t>
  </si>
  <si>
    <t>m</t>
  </si>
  <si>
    <t>Vlastní</t>
  </si>
  <si>
    <t>Indiv</t>
  </si>
  <si>
    <t>Specifikace</t>
  </si>
  <si>
    <t>POL3_</t>
  </si>
  <si>
    <t>c02</t>
  </si>
  <si>
    <t>dtto 20*13</t>
  </si>
  <si>
    <t>c03</t>
  </si>
  <si>
    <t>dtto 25*13</t>
  </si>
  <si>
    <t>c04</t>
  </si>
  <si>
    <t>montáž izolace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</si>
  <si>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</si>
  <si>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</si>
  <si>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</si>
  <si>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</si>
  <si>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</si>
  <si>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</si>
  <si>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721290111R00</t>
  </si>
  <si>
    <t>Zkouška těsnosti kanalizace v objektech vodou, DN 125</t>
  </si>
  <si>
    <t>800-721</t>
  </si>
  <si>
    <t>a01</t>
  </si>
  <si>
    <t>koleno HT 110/87° s odbočkou 40/30°+ m</t>
  </si>
  <si>
    <t>ks</t>
  </si>
  <si>
    <t>a02</t>
  </si>
  <si>
    <t>potrubí PP HT D32</t>
  </si>
  <si>
    <t>a03</t>
  </si>
  <si>
    <t>nálevka s kuličkou + m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</si>
  <si>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</si>
  <si>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</si>
  <si>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</si>
  <si>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722130901R00</t>
  </si>
  <si>
    <t xml:space="preserve">Opravy vodovodního potrubí závitového zazátkování vývodu,  </t>
  </si>
  <si>
    <t>722172913R00</t>
  </si>
  <si>
    <t>Opravy vodovodního potrubí z plastových trubek propojení plastového potrubí polyfuzí, D 25 mm</t>
  </si>
  <si>
    <t>722172963R00</t>
  </si>
  <si>
    <t>Opravy vodovodního potrubí z plastových trubek vsazení odbočky do stávajícího plastového potrubí polyfuzí včetně T-kusu, D 25 mm</t>
  </si>
  <si>
    <t>722172631R00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</si>
  <si>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</si>
  <si>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</si>
  <si>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bez zednických výpomocí.</t>
  </si>
  <si>
    <t>POP</t>
  </si>
  <si>
    <t>Včetně pomocného lešení o výšce podlahy do 1900 mm a pro zatížení do 1,5 kPa.</t>
  </si>
  <si>
    <t>722172632R00</t>
  </si>
  <si>
    <t>Potrubí z plastických hmot polypropylenové potrubí PP-R, D 25 mm, s 4,2 mm, PN 20, polyfúzně svařované, bez zednických výpomocí</t>
  </si>
  <si>
    <t>722190901R00</t>
  </si>
  <si>
    <t>Uzavření nebo otevření vodovodního potrubí při opravě</t>
  </si>
  <si>
    <t>včetně vypuštění a napuštění,</t>
  </si>
  <si>
    <t>722229101R00</t>
  </si>
  <si>
    <t>Montáž armatury závitové s jedním závitem G 1/2"</t>
  </si>
  <si>
    <t>722239102R00</t>
  </si>
  <si>
    <t>Montáž armatury závitové se dvěma závity G 3/4"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</si>
  <si>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</si>
  <si>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</si>
  <si>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</si>
  <si>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</si>
  <si>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</si>
  <si>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</si>
  <si>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725819201R00</t>
  </si>
  <si>
    <t>Montáž ventilu nástěnného  , G 1/2"</t>
  </si>
  <si>
    <t>soubor</t>
  </si>
  <si>
    <t>732339101R00</t>
  </si>
  <si>
    <t>Nádoby expanzní tlakové Montáž nádob expanzních tlakových o obsahu 12 l</t>
  </si>
  <si>
    <t>800-731</t>
  </si>
  <si>
    <t>732429111R00</t>
  </si>
  <si>
    <t>Čerpadla teplovodní Montáž čerpadel teplovodních oběhových spirálních DN 25</t>
  </si>
  <si>
    <t>b01</t>
  </si>
  <si>
    <t>exp. nádoba 8/10b</t>
  </si>
  <si>
    <t>b02</t>
  </si>
  <si>
    <t>poj. ventil 3/4+ZK 6b pro bojler</t>
  </si>
  <si>
    <t>b03</t>
  </si>
  <si>
    <t>konzola s páskem</t>
  </si>
  <si>
    <t>b04</t>
  </si>
  <si>
    <t>zpětná klapka 3/4"</t>
  </si>
  <si>
    <t>b05</t>
  </si>
  <si>
    <t>uzav. ventil 3/4"</t>
  </si>
  <si>
    <t>b06</t>
  </si>
  <si>
    <t>cirk. čerpadlo 15-14  M=0,5m3/h  H=1,4m</t>
  </si>
  <si>
    <t>b07</t>
  </si>
  <si>
    <t>servisní kohout k EN 3/4"</t>
  </si>
  <si>
    <t>b08</t>
  </si>
  <si>
    <t>pračkový ventil 1/2"</t>
  </si>
  <si>
    <t>b09</t>
  </si>
  <si>
    <t>vypuštění a napuštění systému</t>
  </si>
  <si>
    <t>h</t>
  </si>
  <si>
    <t>998722201R00</t>
  </si>
  <si>
    <t>Přesun hmot pro vnitřní vodovod v objektech výšky do 6 m</t>
  </si>
  <si>
    <t>vodorovně do 50 m</t>
  </si>
  <si>
    <t>725339101R00</t>
  </si>
  <si>
    <t>Montáž výlevky diturvitové, bez nádrže a armatur</t>
  </si>
  <si>
    <t>722170801R00</t>
  </si>
  <si>
    <t>Demontáž potrubí z trubek z PH tlakových do D 32 mm</t>
  </si>
  <si>
    <t>722181812R00</t>
  </si>
  <si>
    <t>Demontáž plstěných pásů z trub do D 50</t>
  </si>
  <si>
    <t>725330820R00</t>
  </si>
  <si>
    <t>Demontáž výlevek diturvitových</t>
  </si>
  <si>
    <t>bez výtokových armatur a bez nádrže a splachovacího potrubí,</t>
  </si>
  <si>
    <t>725540802R00</t>
  </si>
  <si>
    <t>Demontáž plynových ohřívačů zásobníkových 500 l</t>
  </si>
  <si>
    <t>cirkulačních,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</si>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</sst>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qmEk1wSKGJWw6tFVZlGNqOLeSUeUVDzSmQsoBEiKwToJz+qyeFxY5IqztGZCn9LcHdSjZA+avnMb5IRq/hQ3g==" saltValue="cr7nwumRDUhz0ldNfnqFY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394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SUMIF(F50:F55,A16,I50:I55)+SUMIF(F50:F55,"PSU",I50:I55)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SUMIF(F50:F55,A17,I50:I55)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SUMIF(F50:F55,A18,I50:I55)</f>
        <v>0</v>
      </c>
      <c r="J18" s="85"/>
    </row>
    <row r="19" spans="1:10" ht="23.25" customHeight="1" x14ac:dyDescent="0.2">
      <c r="A19" s="199" t="s">
        <v>67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SUMIF(F50:F55,A19,I50:I55)</f>
        <v>0</v>
      </c>
      <c r="J19" s="85"/>
    </row>
    <row r="20" spans="1:10" ht="23.25" customHeight="1" x14ac:dyDescent="0.2">
      <c r="A20" s="199" t="s">
        <v>68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SUMIF(F50:F55,A20,I50:I55)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49</v>
      </c>
      <c r="C39" s="149"/>
      <c r="D39" s="149"/>
      <c r="E39" s="149"/>
      <c r="F39" s="150">
        <f>'1.2 1.2 Pol'!AE71</f>
        <v>0</v>
      </c>
      <c r="G39" s="151">
        <f>'1.2 1.2 Pol'!AF71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50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'1.2 1.2 Pol'!AE71</f>
        <v>0</v>
      </c>
      <c r="G41" s="158">
        <f>'1.2 1.2 Pol'!AF71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'1.2 1.2 Pol'!AE71</f>
        <v>0</v>
      </c>
      <c r="G42" s="152">
        <f>'1.2 1.2 Pol'!AF71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51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53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54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55</v>
      </c>
      <c r="C50" s="188" t="s">
        <v>56</v>
      </c>
      <c r="D50" s="189"/>
      <c r="E50" s="189"/>
      <c r="F50" s="195" t="s">
        <v>24</v>
      </c>
      <c r="G50" s="196"/>
      <c r="H50" s="196"/>
      <c r="I50" s="196">
        <f>'1.2 1.2 Pol'!G8</f>
        <v>0</v>
      </c>
      <c r="J50" s="193" t="str">
        <f>IF(I56=0,"",I50/I56*100)</f>
        <v/>
      </c>
    </row>
    <row r="51" spans="1:10" ht="36.75" customHeight="1" x14ac:dyDescent="0.2">
      <c r="A51" s="182"/>
      <c r="B51" s="187" t="s">
        <v>57</v>
      </c>
      <c r="C51" s="188" t="s">
        <v>58</v>
      </c>
      <c r="D51" s="189"/>
      <c r="E51" s="189"/>
      <c r="F51" s="195" t="s">
        <v>25</v>
      </c>
      <c r="G51" s="196"/>
      <c r="H51" s="196"/>
      <c r="I51" s="196">
        <f>'1.2 1.2 Pol'!G13</f>
        <v>0</v>
      </c>
      <c r="J51" s="193" t="str">
        <f>IF(I56=0,"",I51/I56*100)</f>
        <v/>
      </c>
    </row>
    <row r="52" spans="1:10" ht="36.75" customHeight="1" x14ac:dyDescent="0.2">
      <c r="A52" s="182"/>
      <c r="B52" s="187" t="s">
        <v>59</v>
      </c>
      <c r="C52" s="188" t="s">
        <v>60</v>
      </c>
      <c r="D52" s="189"/>
      <c r="E52" s="189"/>
      <c r="F52" s="195" t="s">
        <v>25</v>
      </c>
      <c r="G52" s="196"/>
      <c r="H52" s="196"/>
      <c r="I52" s="196">
        <f>'1.2 1.2 Pol'!G20</f>
        <v>0</v>
      </c>
      <c r="J52" s="193" t="str">
        <f>IF(I56=0,"",I52/I56*100)</f>
        <v/>
      </c>
    </row>
    <row r="53" spans="1:10" ht="36.75" customHeight="1" x14ac:dyDescent="0.2">
      <c r="A53" s="182"/>
      <c r="B53" s="187" t="s">
        <v>61</v>
      </c>
      <c r="C53" s="188" t="s">
        <v>62</v>
      </c>
      <c r="D53" s="189"/>
      <c r="E53" s="189"/>
      <c r="F53" s="195" t="s">
        <v>25</v>
      </c>
      <c r="G53" s="196"/>
      <c r="H53" s="196"/>
      <c r="I53" s="196">
        <f>'1.2 1.2 Pol'!G27</f>
        <v>0</v>
      </c>
      <c r="J53" s="193" t="str">
        <f>IF(I56=0,"",I53/I56*100)</f>
        <v/>
      </c>
    </row>
    <row r="54" spans="1:10" ht="36.75" customHeight="1" x14ac:dyDescent="0.2">
      <c r="A54" s="182"/>
      <c r="B54" s="187" t="s">
        <v>63</v>
      </c>
      <c r="C54" s="188" t="s">
        <v>64</v>
      </c>
      <c r="D54" s="189"/>
      <c r="E54" s="189"/>
      <c r="F54" s="195" t="s">
        <v>25</v>
      </c>
      <c r="G54" s="196"/>
      <c r="H54" s="196"/>
      <c r="I54" s="196">
        <f>'1.2 1.2 Pol'!G61</f>
        <v>0</v>
      </c>
      <c r="J54" s="193" t="str">
        <f>IF(I56=0,"",I54/I56*100)</f>
        <v/>
      </c>
    </row>
    <row r="55" spans="1:10" ht="36.75" customHeight="1" x14ac:dyDescent="0.2">
      <c r="A55" s="182"/>
      <c r="B55" s="187" t="s">
        <v>65</v>
      </c>
      <c r="C55" s="188" t="s">
        <v>66</v>
      </c>
      <c r="D55" s="189"/>
      <c r="E55" s="189"/>
      <c r="F55" s="195" t="s">
        <v>25</v>
      </c>
      <c r="G55" s="196"/>
      <c r="H55" s="196"/>
      <c r="I55" s="196">
        <f>'1.2 1.2 Pol'!G63</f>
        <v>0</v>
      </c>
      <c r="J55" s="193" t="str">
        <f>IF(I56=0,"",I55/I56*100)</f>
        <v/>
      </c>
    </row>
    <row r="56" spans="1:10" ht="25.5" customHeight="1" x14ac:dyDescent="0.2">
      <c r="A56" s="183"/>
      <c r="B56" s="190" t="s">
        <v>1</v>
      </c>
      <c r="C56" s="191"/>
      <c r="D56" s="192"/>
      <c r="E56" s="192"/>
      <c r="F56" s="197"/>
      <c r="G56" s="198"/>
      <c r="H56" s="198"/>
      <c r="I56" s="198">
        <f>SUM(I50:I55)</f>
        <v>0</v>
      </c>
      <c r="J56" s="194">
        <f>SUM(J50:J55)</f>
        <v>0</v>
      </c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</sheetData>
  <sheetProtection algorithmName="SHA-512" hashValue="j1tl08vfKVdZJ8foTVBkP4Fad1qh+ep+qyQfMilFDjc57aBdLH9Y74T87T7DJudCt4EEingWErC0s6Mt51wVkA==" saltValue="xhXpT2gvAHM8ZhlScpvB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m80mg3KCTEo4x7uqKJqveoDnAyZnvbAtkBnhRo3hNCP0/eKj2shOlvUSCKHolq8UzCj9JR6mLEw0MvNa6RAbnQ==" saltValue="lcarJqCCM4QMXkYwONZKH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81EB0-6493-46DB-9006-0C1508250FC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69</v>
      </c>
      <c r="B1" s="200"/>
      <c r="C1" s="200"/>
      <c r="D1" s="200"/>
      <c r="E1" s="200"/>
      <c r="F1" s="200"/>
      <c r="G1" s="200"/>
      <c r="AG1" t="s">
        <v>70</v>
      </c>
    </row>
    <row r="2" spans="1:60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G2" t="s">
        <v>71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71</v>
      </c>
      <c r="AG3" t="s">
        <v>72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73</v>
      </c>
    </row>
    <row r="5" spans="1:60" x14ac:dyDescent="0.2">
      <c r="D5" s="10"/>
    </row>
    <row r="6" spans="1:60" ht="38.25" x14ac:dyDescent="0.2">
      <c r="A6" s="211" t="s">
        <v>74</v>
      </c>
      <c r="B6" s="213" t="s">
        <v>75</v>
      </c>
      <c r="C6" s="213" t="s">
        <v>76</v>
      </c>
      <c r="D6" s="212" t="s">
        <v>77</v>
      </c>
      <c r="E6" s="211" t="s">
        <v>78</v>
      </c>
      <c r="F6" s="210" t="s">
        <v>79</v>
      </c>
      <c r="G6" s="211" t="s">
        <v>29</v>
      </c>
      <c r="H6" s="214" t="s">
        <v>30</v>
      </c>
      <c r="I6" s="214" t="s">
        <v>80</v>
      </c>
      <c r="J6" s="214" t="s">
        <v>31</v>
      </c>
      <c r="K6" s="214" t="s">
        <v>81</v>
      </c>
      <c r="L6" s="214" t="s">
        <v>82</v>
      </c>
      <c r="M6" s="214" t="s">
        <v>83</v>
      </c>
      <c r="N6" s="214" t="s">
        <v>84</v>
      </c>
      <c r="O6" s="214" t="s">
        <v>85</v>
      </c>
      <c r="P6" s="214" t="s">
        <v>86</v>
      </c>
      <c r="Q6" s="214" t="s">
        <v>87</v>
      </c>
      <c r="R6" s="214" t="s">
        <v>88</v>
      </c>
      <c r="S6" s="214" t="s">
        <v>89</v>
      </c>
      <c r="T6" s="214" t="s">
        <v>90</v>
      </c>
      <c r="U6" s="214" t="s">
        <v>91</v>
      </c>
      <c r="V6" s="214" t="s">
        <v>92</v>
      </c>
      <c r="W6" s="214" t="s">
        <v>93</v>
      </c>
      <c r="X6" s="214" t="s">
        <v>94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95</v>
      </c>
      <c r="B8" s="229" t="s">
        <v>55</v>
      </c>
      <c r="C8" s="254" t="s">
        <v>56</v>
      </c>
      <c r="D8" s="230"/>
      <c r="E8" s="231"/>
      <c r="F8" s="232"/>
      <c r="G8" s="232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3"/>
      <c r="U8" s="227"/>
      <c r="V8" s="227">
        <f>SUM(V9:V12)</f>
        <v>0.81</v>
      </c>
      <c r="W8" s="227"/>
      <c r="X8" s="227"/>
      <c r="AG8" t="s">
        <v>96</v>
      </c>
    </row>
    <row r="9" spans="1:60" ht="22.5" outlineLevel="1" x14ac:dyDescent="0.2">
      <c r="A9" s="234">
        <v>1</v>
      </c>
      <c r="B9" s="235" t="s">
        <v>97</v>
      </c>
      <c r="C9" s="255" t="s">
        <v>98</v>
      </c>
      <c r="D9" s="236" t="s">
        <v>99</v>
      </c>
      <c r="E9" s="237">
        <v>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1E-3</v>
      </c>
      <c r="Q9" s="239">
        <f>ROUND(E9*P9,2)</f>
        <v>0</v>
      </c>
      <c r="R9" s="239" t="s">
        <v>100</v>
      </c>
      <c r="S9" s="239" t="s">
        <v>101</v>
      </c>
      <c r="T9" s="240" t="s">
        <v>101</v>
      </c>
      <c r="U9" s="225">
        <v>6.4000000000000001E-2</v>
      </c>
      <c r="V9" s="225">
        <f>ROUND(E9*U9,2)</f>
        <v>0.26</v>
      </c>
      <c r="W9" s="225"/>
      <c r="X9" s="225" t="s">
        <v>102</v>
      </c>
      <c r="Y9" s="215"/>
      <c r="Z9" s="215"/>
      <c r="AA9" s="215"/>
      <c r="AB9" s="215"/>
      <c r="AC9" s="215"/>
      <c r="AD9" s="215"/>
      <c r="AE9" s="215"/>
      <c r="AF9" s="215"/>
      <c r="AG9" s="215" t="s">
        <v>103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6" t="s">
        <v>104</v>
      </c>
      <c r="D10" s="241"/>
      <c r="E10" s="241"/>
      <c r="F10" s="241"/>
      <c r="G10" s="241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105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34">
        <v>2</v>
      </c>
      <c r="B11" s="235" t="s">
        <v>106</v>
      </c>
      <c r="C11" s="255" t="s">
        <v>107</v>
      </c>
      <c r="D11" s="236" t="s">
        <v>99</v>
      </c>
      <c r="E11" s="237">
        <v>3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1E-3</v>
      </c>
      <c r="Q11" s="239">
        <f>ROUND(E11*P11,2)</f>
        <v>0</v>
      </c>
      <c r="R11" s="239" t="s">
        <v>100</v>
      </c>
      <c r="S11" s="239" t="s">
        <v>101</v>
      </c>
      <c r="T11" s="240" t="s">
        <v>101</v>
      </c>
      <c r="U11" s="225">
        <v>0.183</v>
      </c>
      <c r="V11" s="225">
        <f>ROUND(E11*U11,2)</f>
        <v>0.55000000000000004</v>
      </c>
      <c r="W11" s="225"/>
      <c r="X11" s="225" t="s">
        <v>102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103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6" t="s">
        <v>104</v>
      </c>
      <c r="D12" s="241"/>
      <c r="E12" s="241"/>
      <c r="F12" s="241"/>
      <c r="G12" s="241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5"/>
      <c r="Z12" s="215"/>
      <c r="AA12" s="215"/>
      <c r="AB12" s="215"/>
      <c r="AC12" s="215"/>
      <c r="AD12" s="215"/>
      <c r="AE12" s="215"/>
      <c r="AF12" s="215"/>
      <c r="AG12" s="215" t="s">
        <v>105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">
      <c r="A13" s="228" t="s">
        <v>95</v>
      </c>
      <c r="B13" s="229" t="s">
        <v>57</v>
      </c>
      <c r="C13" s="254" t="s">
        <v>58</v>
      </c>
      <c r="D13" s="230"/>
      <c r="E13" s="231"/>
      <c r="F13" s="232"/>
      <c r="G13" s="232">
        <f>SUMIF(AG14:AG19,"&lt;&gt;NOR",G14:G19)</f>
        <v>0</v>
      </c>
      <c r="H13" s="232"/>
      <c r="I13" s="232">
        <f>SUM(I14:I19)</f>
        <v>0</v>
      </c>
      <c r="J13" s="232"/>
      <c r="K13" s="232">
        <f>SUM(K14:K19)</f>
        <v>0</v>
      </c>
      <c r="L13" s="232"/>
      <c r="M13" s="232">
        <f>SUM(M14:M19)</f>
        <v>0</v>
      </c>
      <c r="N13" s="232"/>
      <c r="O13" s="232">
        <f>SUM(O14:O19)</f>
        <v>0</v>
      </c>
      <c r="P13" s="232"/>
      <c r="Q13" s="232">
        <f>SUM(Q14:Q19)</f>
        <v>0</v>
      </c>
      <c r="R13" s="232"/>
      <c r="S13" s="232"/>
      <c r="T13" s="233"/>
      <c r="U13" s="227"/>
      <c r="V13" s="227">
        <f>SUM(V14:V19)</f>
        <v>0</v>
      </c>
      <c r="W13" s="227"/>
      <c r="X13" s="227"/>
      <c r="AG13" t="s">
        <v>96</v>
      </c>
    </row>
    <row r="14" spans="1:60" outlineLevel="1" x14ac:dyDescent="0.2">
      <c r="A14" s="242">
        <v>3</v>
      </c>
      <c r="B14" s="243" t="s">
        <v>108</v>
      </c>
      <c r="C14" s="257" t="s">
        <v>109</v>
      </c>
      <c r="D14" s="244" t="s">
        <v>110</v>
      </c>
      <c r="E14" s="245">
        <v>8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111</v>
      </c>
      <c r="T14" s="248" t="s">
        <v>112</v>
      </c>
      <c r="U14" s="225">
        <v>0</v>
      </c>
      <c r="V14" s="225">
        <f>ROUND(E14*U14,2)</f>
        <v>0</v>
      </c>
      <c r="W14" s="225"/>
      <c r="X14" s="225" t="s">
        <v>113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114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42">
        <v>4</v>
      </c>
      <c r="B15" s="243" t="s">
        <v>115</v>
      </c>
      <c r="C15" s="257" t="s">
        <v>116</v>
      </c>
      <c r="D15" s="244" t="s">
        <v>110</v>
      </c>
      <c r="E15" s="245">
        <v>10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111</v>
      </c>
      <c r="T15" s="248" t="s">
        <v>112</v>
      </c>
      <c r="U15" s="225">
        <v>0</v>
      </c>
      <c r="V15" s="225">
        <f>ROUND(E15*U15,2)</f>
        <v>0</v>
      </c>
      <c r="W15" s="225"/>
      <c r="X15" s="225" t="s">
        <v>113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114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42">
        <v>5</v>
      </c>
      <c r="B16" s="243" t="s">
        <v>117</v>
      </c>
      <c r="C16" s="257" t="s">
        <v>118</v>
      </c>
      <c r="D16" s="244" t="s">
        <v>110</v>
      </c>
      <c r="E16" s="245">
        <v>8.5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 t="s">
        <v>111</v>
      </c>
      <c r="T16" s="248" t="s">
        <v>112</v>
      </c>
      <c r="U16" s="225">
        <v>0</v>
      </c>
      <c r="V16" s="225">
        <f>ROUND(E16*U16,2)</f>
        <v>0</v>
      </c>
      <c r="W16" s="225"/>
      <c r="X16" s="225" t="s">
        <v>113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114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4">
        <v>6</v>
      </c>
      <c r="B17" s="235" t="s">
        <v>119</v>
      </c>
      <c r="C17" s="255" t="s">
        <v>120</v>
      </c>
      <c r="D17" s="236" t="s">
        <v>110</v>
      </c>
      <c r="E17" s="237">
        <v>26.5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/>
      <c r="S17" s="239" t="s">
        <v>111</v>
      </c>
      <c r="T17" s="240" t="s">
        <v>112</v>
      </c>
      <c r="U17" s="225">
        <v>0</v>
      </c>
      <c r="V17" s="225">
        <f>ROUND(E17*U17,2)</f>
        <v>0</v>
      </c>
      <c r="W17" s="225"/>
      <c r="X17" s="225" t="s">
        <v>113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114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>
        <v>7</v>
      </c>
      <c r="B18" s="223" t="s">
        <v>121</v>
      </c>
      <c r="C18" s="258" t="s">
        <v>122</v>
      </c>
      <c r="D18" s="224" t="s">
        <v>0</v>
      </c>
      <c r="E18" s="249"/>
      <c r="F18" s="226"/>
      <c r="G18" s="22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0</v>
      </c>
      <c r="O18" s="225">
        <f>ROUND(E18*N18,2)</f>
        <v>0</v>
      </c>
      <c r="P18" s="225">
        <v>0</v>
      </c>
      <c r="Q18" s="225">
        <f>ROUND(E18*P18,2)</f>
        <v>0</v>
      </c>
      <c r="R18" s="225" t="s">
        <v>123</v>
      </c>
      <c r="S18" s="225" t="s">
        <v>101</v>
      </c>
      <c r="T18" s="225" t="s">
        <v>101</v>
      </c>
      <c r="U18" s="225">
        <v>0</v>
      </c>
      <c r="V18" s="225">
        <f>ROUND(E18*U18,2)</f>
        <v>0</v>
      </c>
      <c r="W18" s="225"/>
      <c r="X18" s="225" t="s">
        <v>124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125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9" t="s">
        <v>126</v>
      </c>
      <c r="D19" s="250"/>
      <c r="E19" s="250"/>
      <c r="F19" s="250"/>
      <c r="G19" s="250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5"/>
      <c r="Z19" s="215"/>
      <c r="AA19" s="215"/>
      <c r="AB19" s="215"/>
      <c r="AC19" s="215"/>
      <c r="AD19" s="215"/>
      <c r="AE19" s="215"/>
      <c r="AF19" s="215"/>
      <c r="AG19" s="215" t="s">
        <v>105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x14ac:dyDescent="0.2">
      <c r="A20" s="228" t="s">
        <v>95</v>
      </c>
      <c r="B20" s="229" t="s">
        <v>59</v>
      </c>
      <c r="C20" s="254" t="s">
        <v>60</v>
      </c>
      <c r="D20" s="230"/>
      <c r="E20" s="231"/>
      <c r="F20" s="232"/>
      <c r="G20" s="232">
        <f>SUMIF(AG21:AG26,"&lt;&gt;NOR",G21:G26)</f>
        <v>0</v>
      </c>
      <c r="H20" s="232"/>
      <c r="I20" s="232">
        <f>SUM(I21:I26)</f>
        <v>0</v>
      </c>
      <c r="J20" s="232"/>
      <c r="K20" s="232">
        <f>SUM(K21:K26)</f>
        <v>0</v>
      </c>
      <c r="L20" s="232"/>
      <c r="M20" s="232">
        <f>SUM(M21:M26)</f>
        <v>0</v>
      </c>
      <c r="N20" s="232"/>
      <c r="O20" s="232">
        <f>SUM(O21:O26)</f>
        <v>0</v>
      </c>
      <c r="P20" s="232"/>
      <c r="Q20" s="232">
        <f>SUM(Q21:Q26)</f>
        <v>0</v>
      </c>
      <c r="R20" s="232"/>
      <c r="S20" s="232"/>
      <c r="T20" s="233"/>
      <c r="U20" s="227"/>
      <c r="V20" s="227">
        <f>SUM(V21:V26)</f>
        <v>0.11</v>
      </c>
      <c r="W20" s="227"/>
      <c r="X20" s="227"/>
      <c r="AG20" t="s">
        <v>96</v>
      </c>
    </row>
    <row r="21" spans="1:60" outlineLevel="1" x14ac:dyDescent="0.2">
      <c r="A21" s="242">
        <v>8</v>
      </c>
      <c r="B21" s="243" t="s">
        <v>127</v>
      </c>
      <c r="C21" s="257" t="s">
        <v>128</v>
      </c>
      <c r="D21" s="244" t="s">
        <v>110</v>
      </c>
      <c r="E21" s="245">
        <v>2.2999999999999998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 t="s">
        <v>129</v>
      </c>
      <c r="S21" s="247" t="s">
        <v>101</v>
      </c>
      <c r="T21" s="248" t="s">
        <v>101</v>
      </c>
      <c r="U21" s="225">
        <v>4.8000000000000001E-2</v>
      </c>
      <c r="V21" s="225">
        <f>ROUND(E21*U21,2)</f>
        <v>0.11</v>
      </c>
      <c r="W21" s="225"/>
      <c r="X21" s="225" t="s">
        <v>102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103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42">
        <v>9</v>
      </c>
      <c r="B22" s="243" t="s">
        <v>130</v>
      </c>
      <c r="C22" s="257" t="s">
        <v>131</v>
      </c>
      <c r="D22" s="244" t="s">
        <v>132</v>
      </c>
      <c r="E22" s="245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7"/>
      <c r="S22" s="247" t="s">
        <v>111</v>
      </c>
      <c r="T22" s="248" t="s">
        <v>112</v>
      </c>
      <c r="U22" s="225">
        <v>0</v>
      </c>
      <c r="V22" s="225">
        <f>ROUND(E22*U22,2)</f>
        <v>0</v>
      </c>
      <c r="W22" s="225"/>
      <c r="X22" s="225" t="s">
        <v>113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114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42">
        <v>10</v>
      </c>
      <c r="B23" s="243" t="s">
        <v>133</v>
      </c>
      <c r="C23" s="257" t="s">
        <v>134</v>
      </c>
      <c r="D23" s="244" t="s">
        <v>110</v>
      </c>
      <c r="E23" s="245">
        <v>2.5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7" t="s">
        <v>111</v>
      </c>
      <c r="T23" s="248" t="s">
        <v>112</v>
      </c>
      <c r="U23" s="225">
        <v>0</v>
      </c>
      <c r="V23" s="225">
        <f>ROUND(E23*U23,2)</f>
        <v>0</v>
      </c>
      <c r="W23" s="225"/>
      <c r="X23" s="225" t="s">
        <v>113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114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4">
        <v>11</v>
      </c>
      <c r="B24" s="235" t="s">
        <v>135</v>
      </c>
      <c r="C24" s="255" t="s">
        <v>136</v>
      </c>
      <c r="D24" s="236" t="s">
        <v>132</v>
      </c>
      <c r="E24" s="237">
        <v>1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39"/>
      <c r="S24" s="239" t="s">
        <v>111</v>
      </c>
      <c r="T24" s="240" t="s">
        <v>112</v>
      </c>
      <c r="U24" s="225">
        <v>0</v>
      </c>
      <c r="V24" s="225">
        <f>ROUND(E24*U24,2)</f>
        <v>0</v>
      </c>
      <c r="W24" s="225"/>
      <c r="X24" s="225" t="s">
        <v>113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114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>
        <v>12</v>
      </c>
      <c r="B25" s="223" t="s">
        <v>137</v>
      </c>
      <c r="C25" s="258" t="s">
        <v>138</v>
      </c>
      <c r="D25" s="224" t="s">
        <v>0</v>
      </c>
      <c r="E25" s="249"/>
      <c r="F25" s="226"/>
      <c r="G25" s="22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 t="s">
        <v>129</v>
      </c>
      <c r="S25" s="225" t="s">
        <v>101</v>
      </c>
      <c r="T25" s="225" t="s">
        <v>101</v>
      </c>
      <c r="U25" s="225">
        <v>0</v>
      </c>
      <c r="V25" s="225">
        <f>ROUND(E25*U25,2)</f>
        <v>0</v>
      </c>
      <c r="W25" s="225"/>
      <c r="X25" s="225" t="s">
        <v>124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125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9" t="s">
        <v>139</v>
      </c>
      <c r="D26" s="250"/>
      <c r="E26" s="250"/>
      <c r="F26" s="250"/>
      <c r="G26" s="250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105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">
      <c r="A27" s="228" t="s">
        <v>95</v>
      </c>
      <c r="B27" s="229" t="s">
        <v>61</v>
      </c>
      <c r="C27" s="254" t="s">
        <v>62</v>
      </c>
      <c r="D27" s="230"/>
      <c r="E27" s="231"/>
      <c r="F27" s="232"/>
      <c r="G27" s="232">
        <f>SUMIF(AG28:AG60,"&lt;&gt;NOR",G28:G60)</f>
        <v>0</v>
      </c>
      <c r="H27" s="232"/>
      <c r="I27" s="232">
        <f>SUM(I28:I60)</f>
        <v>0</v>
      </c>
      <c r="J27" s="232"/>
      <c r="K27" s="232">
        <f>SUM(K28:K60)</f>
        <v>0</v>
      </c>
      <c r="L27" s="232"/>
      <c r="M27" s="232">
        <f>SUM(M28:M60)</f>
        <v>0</v>
      </c>
      <c r="N27" s="232"/>
      <c r="O27" s="232">
        <f>SUM(O28:O60)</f>
        <v>0.02</v>
      </c>
      <c r="P27" s="232"/>
      <c r="Q27" s="232">
        <f>SUM(Q28:Q60)</f>
        <v>0</v>
      </c>
      <c r="R27" s="232"/>
      <c r="S27" s="232"/>
      <c r="T27" s="233"/>
      <c r="U27" s="227"/>
      <c r="V27" s="227">
        <f>SUM(V28:V60)</f>
        <v>13.200000000000001</v>
      </c>
      <c r="W27" s="227"/>
      <c r="X27" s="227"/>
      <c r="AG27" t="s">
        <v>96</v>
      </c>
    </row>
    <row r="28" spans="1:60" outlineLevel="1" x14ac:dyDescent="0.2">
      <c r="A28" s="242">
        <v>13</v>
      </c>
      <c r="B28" s="243" t="s">
        <v>140</v>
      </c>
      <c r="C28" s="257" t="s">
        <v>141</v>
      </c>
      <c r="D28" s="244" t="s">
        <v>99</v>
      </c>
      <c r="E28" s="245">
        <v>2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7">
        <v>1E-4</v>
      </c>
      <c r="O28" s="247">
        <f>ROUND(E28*N28,2)</f>
        <v>0</v>
      </c>
      <c r="P28" s="247">
        <v>0</v>
      </c>
      <c r="Q28" s="247">
        <f>ROUND(E28*P28,2)</f>
        <v>0</v>
      </c>
      <c r="R28" s="247" t="s">
        <v>129</v>
      </c>
      <c r="S28" s="247" t="s">
        <v>101</v>
      </c>
      <c r="T28" s="248" t="s">
        <v>101</v>
      </c>
      <c r="U28" s="225">
        <v>2.9000000000000001E-2</v>
      </c>
      <c r="V28" s="225">
        <f>ROUND(E28*U28,2)</f>
        <v>0.06</v>
      </c>
      <c r="W28" s="225"/>
      <c r="X28" s="225" t="s">
        <v>102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103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42">
        <v>14</v>
      </c>
      <c r="B29" s="243" t="s">
        <v>142</v>
      </c>
      <c r="C29" s="257" t="s">
        <v>143</v>
      </c>
      <c r="D29" s="244" t="s">
        <v>99</v>
      </c>
      <c r="E29" s="245">
        <v>2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 t="s">
        <v>129</v>
      </c>
      <c r="S29" s="247" t="s">
        <v>101</v>
      </c>
      <c r="T29" s="248" t="s">
        <v>101</v>
      </c>
      <c r="U29" s="225">
        <v>0.17696999999999999</v>
      </c>
      <c r="V29" s="225">
        <f>ROUND(E29*U29,2)</f>
        <v>0.35</v>
      </c>
      <c r="W29" s="225"/>
      <c r="X29" s="225" t="s">
        <v>102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103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42">
        <v>15</v>
      </c>
      <c r="B30" s="243" t="s">
        <v>144</v>
      </c>
      <c r="C30" s="257" t="s">
        <v>145</v>
      </c>
      <c r="D30" s="244" t="s">
        <v>99</v>
      </c>
      <c r="E30" s="245">
        <v>1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3.0000000000000001E-5</v>
      </c>
      <c r="O30" s="247">
        <f>ROUND(E30*N30,2)</f>
        <v>0</v>
      </c>
      <c r="P30" s="247">
        <v>0</v>
      </c>
      <c r="Q30" s="247">
        <f>ROUND(E30*P30,2)</f>
        <v>0</v>
      </c>
      <c r="R30" s="247" t="s">
        <v>129</v>
      </c>
      <c r="S30" s="247" t="s">
        <v>101</v>
      </c>
      <c r="T30" s="248" t="s">
        <v>101</v>
      </c>
      <c r="U30" s="225">
        <v>0.26545000000000002</v>
      </c>
      <c r="V30" s="225">
        <f>ROUND(E30*U30,2)</f>
        <v>0.27</v>
      </c>
      <c r="W30" s="225"/>
      <c r="X30" s="225" t="s">
        <v>102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103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4">
        <v>16</v>
      </c>
      <c r="B31" s="235" t="s">
        <v>146</v>
      </c>
      <c r="C31" s="255" t="s">
        <v>147</v>
      </c>
      <c r="D31" s="236" t="s">
        <v>110</v>
      </c>
      <c r="E31" s="237">
        <v>10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5.0000000000000001E-4</v>
      </c>
      <c r="O31" s="239">
        <f>ROUND(E31*N31,2)</f>
        <v>0.01</v>
      </c>
      <c r="P31" s="239">
        <v>0</v>
      </c>
      <c r="Q31" s="239">
        <f>ROUND(E31*P31,2)</f>
        <v>0</v>
      </c>
      <c r="R31" s="239" t="s">
        <v>129</v>
      </c>
      <c r="S31" s="239" t="s">
        <v>101</v>
      </c>
      <c r="T31" s="240" t="s">
        <v>101</v>
      </c>
      <c r="U31" s="225">
        <v>0.27889999999999998</v>
      </c>
      <c r="V31" s="225">
        <f>ROUND(E31*U31,2)</f>
        <v>2.79</v>
      </c>
      <c r="W31" s="225"/>
      <c r="X31" s="225" t="s">
        <v>102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103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6" t="s">
        <v>148</v>
      </c>
      <c r="D32" s="241"/>
      <c r="E32" s="241"/>
      <c r="F32" s="241"/>
      <c r="G32" s="241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5"/>
      <c r="Z32" s="215"/>
      <c r="AA32" s="215"/>
      <c r="AB32" s="215"/>
      <c r="AC32" s="215"/>
      <c r="AD32" s="215"/>
      <c r="AE32" s="215"/>
      <c r="AF32" s="215"/>
      <c r="AG32" s="215" t="s">
        <v>105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0" t="s">
        <v>149</v>
      </c>
      <c r="D33" s="251"/>
      <c r="E33" s="251"/>
      <c r="F33" s="251"/>
      <c r="G33" s="251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15"/>
      <c r="Z33" s="215"/>
      <c r="AA33" s="215"/>
      <c r="AB33" s="215"/>
      <c r="AC33" s="215"/>
      <c r="AD33" s="215"/>
      <c r="AE33" s="215"/>
      <c r="AF33" s="215"/>
      <c r="AG33" s="215" t="s">
        <v>150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60" t="s">
        <v>151</v>
      </c>
      <c r="D34" s="251"/>
      <c r="E34" s="251"/>
      <c r="F34" s="251"/>
      <c r="G34" s="251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5"/>
      <c r="Z34" s="215"/>
      <c r="AA34" s="215"/>
      <c r="AB34" s="215"/>
      <c r="AC34" s="215"/>
      <c r="AD34" s="215"/>
      <c r="AE34" s="215"/>
      <c r="AF34" s="215"/>
      <c r="AG34" s="215" t="s">
        <v>150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34">
        <v>17</v>
      </c>
      <c r="B35" s="235" t="s">
        <v>152</v>
      </c>
      <c r="C35" s="255" t="s">
        <v>153</v>
      </c>
      <c r="D35" s="236" t="s">
        <v>110</v>
      </c>
      <c r="E35" s="237">
        <v>18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6.4000000000000005E-4</v>
      </c>
      <c r="O35" s="239">
        <f>ROUND(E35*N35,2)</f>
        <v>0.01</v>
      </c>
      <c r="P35" s="239">
        <v>0</v>
      </c>
      <c r="Q35" s="239">
        <f>ROUND(E35*P35,2)</f>
        <v>0</v>
      </c>
      <c r="R35" s="239" t="s">
        <v>129</v>
      </c>
      <c r="S35" s="239" t="s">
        <v>101</v>
      </c>
      <c r="T35" s="240" t="s">
        <v>101</v>
      </c>
      <c r="U35" s="225">
        <v>0.3</v>
      </c>
      <c r="V35" s="225">
        <f>ROUND(E35*U35,2)</f>
        <v>5.4</v>
      </c>
      <c r="W35" s="225"/>
      <c r="X35" s="225" t="s">
        <v>102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103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6" t="s">
        <v>148</v>
      </c>
      <c r="D36" s="241"/>
      <c r="E36" s="241"/>
      <c r="F36" s="241"/>
      <c r="G36" s="241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105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60" t="s">
        <v>149</v>
      </c>
      <c r="D37" s="251"/>
      <c r="E37" s="251"/>
      <c r="F37" s="251"/>
      <c r="G37" s="251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15"/>
      <c r="Z37" s="215"/>
      <c r="AA37" s="215"/>
      <c r="AB37" s="215"/>
      <c r="AC37" s="215"/>
      <c r="AD37" s="215"/>
      <c r="AE37" s="215"/>
      <c r="AF37" s="215"/>
      <c r="AG37" s="215" t="s">
        <v>150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0" t="s">
        <v>151</v>
      </c>
      <c r="D38" s="251"/>
      <c r="E38" s="251"/>
      <c r="F38" s="251"/>
      <c r="G38" s="251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150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4">
        <v>18</v>
      </c>
      <c r="B39" s="235" t="s">
        <v>154</v>
      </c>
      <c r="C39" s="255" t="s">
        <v>155</v>
      </c>
      <c r="D39" s="236" t="s">
        <v>99</v>
      </c>
      <c r="E39" s="237">
        <v>2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39" t="s">
        <v>129</v>
      </c>
      <c r="S39" s="239" t="s">
        <v>101</v>
      </c>
      <c r="T39" s="240" t="s">
        <v>101</v>
      </c>
      <c r="U39" s="225">
        <v>0.16500000000000001</v>
      </c>
      <c r="V39" s="225">
        <f>ROUND(E39*U39,2)</f>
        <v>0.33</v>
      </c>
      <c r="W39" s="225"/>
      <c r="X39" s="225" t="s">
        <v>102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103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6" t="s">
        <v>156</v>
      </c>
      <c r="D40" s="241"/>
      <c r="E40" s="241"/>
      <c r="F40" s="241"/>
      <c r="G40" s="241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15"/>
      <c r="Z40" s="215"/>
      <c r="AA40" s="215"/>
      <c r="AB40" s="215"/>
      <c r="AC40" s="215"/>
      <c r="AD40" s="215"/>
      <c r="AE40" s="215"/>
      <c r="AF40" s="215"/>
      <c r="AG40" s="215" t="s">
        <v>105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42">
        <v>19</v>
      </c>
      <c r="B41" s="243" t="s">
        <v>157</v>
      </c>
      <c r="C41" s="257" t="s">
        <v>158</v>
      </c>
      <c r="D41" s="244" t="s">
        <v>99</v>
      </c>
      <c r="E41" s="245">
        <v>1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7">
        <v>4.0000000000000003E-5</v>
      </c>
      <c r="O41" s="247">
        <f>ROUND(E41*N41,2)</f>
        <v>0</v>
      </c>
      <c r="P41" s="247">
        <v>0</v>
      </c>
      <c r="Q41" s="247">
        <f>ROUND(E41*P41,2)</f>
        <v>0</v>
      </c>
      <c r="R41" s="247" t="s">
        <v>129</v>
      </c>
      <c r="S41" s="247" t="s">
        <v>101</v>
      </c>
      <c r="T41" s="248" t="s">
        <v>101</v>
      </c>
      <c r="U41" s="225">
        <v>0.15</v>
      </c>
      <c r="V41" s="225">
        <f>ROUND(E41*U41,2)</f>
        <v>0.15</v>
      </c>
      <c r="W41" s="225"/>
      <c r="X41" s="225" t="s">
        <v>102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103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42">
        <v>20</v>
      </c>
      <c r="B42" s="243" t="s">
        <v>159</v>
      </c>
      <c r="C42" s="257" t="s">
        <v>160</v>
      </c>
      <c r="D42" s="244" t="s">
        <v>99</v>
      </c>
      <c r="E42" s="245">
        <v>3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 t="s">
        <v>129</v>
      </c>
      <c r="S42" s="247" t="s">
        <v>101</v>
      </c>
      <c r="T42" s="248" t="s">
        <v>101</v>
      </c>
      <c r="U42" s="225">
        <v>0.21</v>
      </c>
      <c r="V42" s="225">
        <f>ROUND(E42*U42,2)</f>
        <v>0.63</v>
      </c>
      <c r="W42" s="225"/>
      <c r="X42" s="225" t="s">
        <v>102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103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4">
        <v>21</v>
      </c>
      <c r="B43" s="235" t="s">
        <v>161</v>
      </c>
      <c r="C43" s="255" t="s">
        <v>162</v>
      </c>
      <c r="D43" s="236" t="s">
        <v>110</v>
      </c>
      <c r="E43" s="237">
        <v>28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39" t="s">
        <v>129</v>
      </c>
      <c r="S43" s="239" t="s">
        <v>101</v>
      </c>
      <c r="T43" s="240" t="s">
        <v>101</v>
      </c>
      <c r="U43" s="225">
        <v>0.03</v>
      </c>
      <c r="V43" s="225">
        <f>ROUND(E43*U43,2)</f>
        <v>0.84</v>
      </c>
      <c r="W43" s="225"/>
      <c r="X43" s="225" t="s">
        <v>102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103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1" t="s">
        <v>163</v>
      </c>
      <c r="D44" s="252"/>
      <c r="E44" s="252"/>
      <c r="F44" s="252"/>
      <c r="G44" s="252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150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34">
        <v>22</v>
      </c>
      <c r="B45" s="235" t="s">
        <v>164</v>
      </c>
      <c r="C45" s="255" t="s">
        <v>165</v>
      </c>
      <c r="D45" s="236" t="s">
        <v>110</v>
      </c>
      <c r="E45" s="237">
        <v>28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1.0000000000000001E-5</v>
      </c>
      <c r="O45" s="239">
        <f>ROUND(E45*N45,2)</f>
        <v>0</v>
      </c>
      <c r="P45" s="239">
        <v>0</v>
      </c>
      <c r="Q45" s="239">
        <f>ROUND(E45*P45,2)</f>
        <v>0</v>
      </c>
      <c r="R45" s="239" t="s">
        <v>129</v>
      </c>
      <c r="S45" s="239" t="s">
        <v>101</v>
      </c>
      <c r="T45" s="240" t="s">
        <v>101</v>
      </c>
      <c r="U45" s="225">
        <v>0.06</v>
      </c>
      <c r="V45" s="225">
        <f>ROUND(E45*U45,2)</f>
        <v>1.68</v>
      </c>
      <c r="W45" s="225"/>
      <c r="X45" s="225" t="s">
        <v>102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103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1" t="s">
        <v>166</v>
      </c>
      <c r="D46" s="252"/>
      <c r="E46" s="252"/>
      <c r="F46" s="252"/>
      <c r="G46" s="252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15"/>
      <c r="Z46" s="215"/>
      <c r="AA46" s="215"/>
      <c r="AB46" s="215"/>
      <c r="AC46" s="215"/>
      <c r="AD46" s="215"/>
      <c r="AE46" s="215"/>
      <c r="AF46" s="215"/>
      <c r="AG46" s="215" t="s">
        <v>150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42">
        <v>23</v>
      </c>
      <c r="B47" s="243" t="s">
        <v>167</v>
      </c>
      <c r="C47" s="257" t="s">
        <v>168</v>
      </c>
      <c r="D47" s="244" t="s">
        <v>169</v>
      </c>
      <c r="E47" s="245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7">
        <v>8.0000000000000007E-5</v>
      </c>
      <c r="O47" s="247">
        <f>ROUND(E47*N47,2)</f>
        <v>0</v>
      </c>
      <c r="P47" s="247">
        <v>0</v>
      </c>
      <c r="Q47" s="247">
        <f>ROUND(E47*P47,2)</f>
        <v>0</v>
      </c>
      <c r="R47" s="247" t="s">
        <v>129</v>
      </c>
      <c r="S47" s="247" t="s">
        <v>101</v>
      </c>
      <c r="T47" s="248" t="s">
        <v>101</v>
      </c>
      <c r="U47" s="225">
        <v>0.17599999999999999</v>
      </c>
      <c r="V47" s="225">
        <f>ROUND(E47*U47,2)</f>
        <v>0.18</v>
      </c>
      <c r="W47" s="225"/>
      <c r="X47" s="225" t="s">
        <v>102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103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42">
        <v>24</v>
      </c>
      <c r="B48" s="243" t="s">
        <v>170</v>
      </c>
      <c r="C48" s="257" t="s">
        <v>171</v>
      </c>
      <c r="D48" s="244" t="s">
        <v>169</v>
      </c>
      <c r="E48" s="245">
        <v>1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5.2999999999999998E-4</v>
      </c>
      <c r="O48" s="247">
        <f>ROUND(E48*N48,2)</f>
        <v>0</v>
      </c>
      <c r="P48" s="247">
        <v>0</v>
      </c>
      <c r="Q48" s="247">
        <f>ROUND(E48*P48,2)</f>
        <v>0</v>
      </c>
      <c r="R48" s="247" t="s">
        <v>172</v>
      </c>
      <c r="S48" s="247" t="s">
        <v>101</v>
      </c>
      <c r="T48" s="248" t="s">
        <v>101</v>
      </c>
      <c r="U48" s="225">
        <v>0.24</v>
      </c>
      <c r="V48" s="225">
        <f>ROUND(E48*U48,2)</f>
        <v>0.24</v>
      </c>
      <c r="W48" s="225"/>
      <c r="X48" s="225" t="s">
        <v>102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103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42">
        <v>25</v>
      </c>
      <c r="B49" s="243" t="s">
        <v>173</v>
      </c>
      <c r="C49" s="257" t="s">
        <v>174</v>
      </c>
      <c r="D49" s="244" t="s">
        <v>169</v>
      </c>
      <c r="E49" s="245">
        <v>1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 t="s">
        <v>172</v>
      </c>
      <c r="S49" s="247" t="s">
        <v>101</v>
      </c>
      <c r="T49" s="248" t="s">
        <v>101</v>
      </c>
      <c r="U49" s="225">
        <v>0.28000000000000003</v>
      </c>
      <c r="V49" s="225">
        <f>ROUND(E49*U49,2)</f>
        <v>0.28000000000000003</v>
      </c>
      <c r="W49" s="225"/>
      <c r="X49" s="225" t="s">
        <v>102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103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2">
        <v>26</v>
      </c>
      <c r="B50" s="243" t="s">
        <v>175</v>
      </c>
      <c r="C50" s="257" t="s">
        <v>176</v>
      </c>
      <c r="D50" s="244" t="s">
        <v>132</v>
      </c>
      <c r="E50" s="245">
        <v>1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111</v>
      </c>
      <c r="T50" s="248" t="s">
        <v>112</v>
      </c>
      <c r="U50" s="225">
        <v>0</v>
      </c>
      <c r="V50" s="225">
        <f>ROUND(E50*U50,2)</f>
        <v>0</v>
      </c>
      <c r="W50" s="225"/>
      <c r="X50" s="225" t="s">
        <v>113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114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2">
        <v>27</v>
      </c>
      <c r="B51" s="243" t="s">
        <v>177</v>
      </c>
      <c r="C51" s="257" t="s">
        <v>178</v>
      </c>
      <c r="D51" s="244" t="s">
        <v>132</v>
      </c>
      <c r="E51" s="245">
        <v>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 t="s">
        <v>111</v>
      </c>
      <c r="T51" s="248" t="s">
        <v>112</v>
      </c>
      <c r="U51" s="225">
        <v>0</v>
      </c>
      <c r="V51" s="225">
        <f>ROUND(E51*U51,2)</f>
        <v>0</v>
      </c>
      <c r="W51" s="225"/>
      <c r="X51" s="225" t="s">
        <v>113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114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42">
        <v>28</v>
      </c>
      <c r="B52" s="243" t="s">
        <v>179</v>
      </c>
      <c r="C52" s="257" t="s">
        <v>180</v>
      </c>
      <c r="D52" s="244" t="s">
        <v>132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111</v>
      </c>
      <c r="T52" s="248" t="s">
        <v>112</v>
      </c>
      <c r="U52" s="225">
        <v>0</v>
      </c>
      <c r="V52" s="225">
        <f>ROUND(E52*U52,2)</f>
        <v>0</v>
      </c>
      <c r="W52" s="225"/>
      <c r="X52" s="225" t="s">
        <v>113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114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42">
        <v>29</v>
      </c>
      <c r="B53" s="243" t="s">
        <v>181</v>
      </c>
      <c r="C53" s="257" t="s">
        <v>182</v>
      </c>
      <c r="D53" s="244" t="s">
        <v>132</v>
      </c>
      <c r="E53" s="245">
        <v>1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111</v>
      </c>
      <c r="T53" s="248" t="s">
        <v>112</v>
      </c>
      <c r="U53" s="225">
        <v>0</v>
      </c>
      <c r="V53" s="225">
        <f>ROUND(E53*U53,2)</f>
        <v>0</v>
      </c>
      <c r="W53" s="225"/>
      <c r="X53" s="225" t="s">
        <v>113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114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42">
        <v>30</v>
      </c>
      <c r="B54" s="243" t="s">
        <v>183</v>
      </c>
      <c r="C54" s="257" t="s">
        <v>184</v>
      </c>
      <c r="D54" s="244" t="s">
        <v>132</v>
      </c>
      <c r="E54" s="245">
        <v>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111</v>
      </c>
      <c r="T54" s="248" t="s">
        <v>112</v>
      </c>
      <c r="U54" s="225">
        <v>0</v>
      </c>
      <c r="V54" s="225">
        <f>ROUND(E54*U54,2)</f>
        <v>0</v>
      </c>
      <c r="W54" s="225"/>
      <c r="X54" s="225" t="s">
        <v>113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114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42">
        <v>31</v>
      </c>
      <c r="B55" s="243" t="s">
        <v>185</v>
      </c>
      <c r="C55" s="257" t="s">
        <v>186</v>
      </c>
      <c r="D55" s="244" t="s">
        <v>132</v>
      </c>
      <c r="E55" s="245">
        <v>1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111</v>
      </c>
      <c r="T55" s="248" t="s">
        <v>112</v>
      </c>
      <c r="U55" s="225">
        <v>0</v>
      </c>
      <c r="V55" s="225">
        <f>ROUND(E55*U55,2)</f>
        <v>0</v>
      </c>
      <c r="W55" s="225"/>
      <c r="X55" s="225" t="s">
        <v>113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114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42">
        <v>32</v>
      </c>
      <c r="B56" s="243" t="s">
        <v>187</v>
      </c>
      <c r="C56" s="257" t="s">
        <v>188</v>
      </c>
      <c r="D56" s="244" t="s">
        <v>132</v>
      </c>
      <c r="E56" s="245">
        <v>1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111</v>
      </c>
      <c r="T56" s="248" t="s">
        <v>112</v>
      </c>
      <c r="U56" s="225">
        <v>0</v>
      </c>
      <c r="V56" s="225">
        <f>ROUND(E56*U56,2)</f>
        <v>0</v>
      </c>
      <c r="W56" s="225"/>
      <c r="X56" s="225" t="s">
        <v>113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114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42">
        <v>33</v>
      </c>
      <c r="B57" s="243" t="s">
        <v>189</v>
      </c>
      <c r="C57" s="257" t="s">
        <v>190</v>
      </c>
      <c r="D57" s="244" t="s">
        <v>132</v>
      </c>
      <c r="E57" s="245">
        <v>1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 t="s">
        <v>111</v>
      </c>
      <c r="T57" s="248" t="s">
        <v>112</v>
      </c>
      <c r="U57" s="225">
        <v>0</v>
      </c>
      <c r="V57" s="225">
        <f>ROUND(E57*U57,2)</f>
        <v>0</v>
      </c>
      <c r="W57" s="225"/>
      <c r="X57" s="225" t="s">
        <v>113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114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4">
        <v>34</v>
      </c>
      <c r="B58" s="235" t="s">
        <v>191</v>
      </c>
      <c r="C58" s="255" t="s">
        <v>192</v>
      </c>
      <c r="D58" s="236" t="s">
        <v>193</v>
      </c>
      <c r="E58" s="237">
        <v>3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39"/>
      <c r="S58" s="239" t="s">
        <v>111</v>
      </c>
      <c r="T58" s="240" t="s">
        <v>112</v>
      </c>
      <c r="U58" s="225">
        <v>0</v>
      </c>
      <c r="V58" s="225">
        <f>ROUND(E58*U58,2)</f>
        <v>0</v>
      </c>
      <c r="W58" s="225"/>
      <c r="X58" s="225" t="s">
        <v>113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114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>
        <v>35</v>
      </c>
      <c r="B59" s="223" t="s">
        <v>194</v>
      </c>
      <c r="C59" s="258" t="s">
        <v>195</v>
      </c>
      <c r="D59" s="224" t="s">
        <v>0</v>
      </c>
      <c r="E59" s="249"/>
      <c r="F59" s="226"/>
      <c r="G59" s="225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21</v>
      </c>
      <c r="M59" s="225">
        <f>G59*(1+L59/100)</f>
        <v>0</v>
      </c>
      <c r="N59" s="225">
        <v>0</v>
      </c>
      <c r="O59" s="225">
        <f>ROUND(E59*N59,2)</f>
        <v>0</v>
      </c>
      <c r="P59" s="225">
        <v>0</v>
      </c>
      <c r="Q59" s="225">
        <f>ROUND(E59*P59,2)</f>
        <v>0</v>
      </c>
      <c r="R59" s="225" t="s">
        <v>129</v>
      </c>
      <c r="S59" s="225" t="s">
        <v>101</v>
      </c>
      <c r="T59" s="225" t="s">
        <v>101</v>
      </c>
      <c r="U59" s="225">
        <v>0</v>
      </c>
      <c r="V59" s="225">
        <f>ROUND(E59*U59,2)</f>
        <v>0</v>
      </c>
      <c r="W59" s="225"/>
      <c r="X59" s="225" t="s">
        <v>124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125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59" t="s">
        <v>196</v>
      </c>
      <c r="D60" s="250"/>
      <c r="E60" s="250"/>
      <c r="F60" s="250"/>
      <c r="G60" s="250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5"/>
      <c r="Z60" s="215"/>
      <c r="AA60" s="215"/>
      <c r="AB60" s="215"/>
      <c r="AC60" s="215"/>
      <c r="AD60" s="215"/>
      <c r="AE60" s="215"/>
      <c r="AF60" s="215"/>
      <c r="AG60" s="215" t="s">
        <v>105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">
      <c r="A61" s="228" t="s">
        <v>95</v>
      </c>
      <c r="B61" s="229" t="s">
        <v>63</v>
      </c>
      <c r="C61" s="254" t="s">
        <v>64</v>
      </c>
      <c r="D61" s="230"/>
      <c r="E61" s="231"/>
      <c r="F61" s="232"/>
      <c r="G61" s="232">
        <f>SUMIF(AG62:AG62,"&lt;&gt;NOR",G62:G62)</f>
        <v>0</v>
      </c>
      <c r="H61" s="232"/>
      <c r="I61" s="232">
        <f>SUM(I62:I62)</f>
        <v>0</v>
      </c>
      <c r="J61" s="232"/>
      <c r="K61" s="232">
        <f>SUM(K62:K62)</f>
        <v>0</v>
      </c>
      <c r="L61" s="232"/>
      <c r="M61" s="232">
        <f>SUM(M62:M62)</f>
        <v>0</v>
      </c>
      <c r="N61" s="232"/>
      <c r="O61" s="232">
        <f>SUM(O62:O62)</f>
        <v>0</v>
      </c>
      <c r="P61" s="232"/>
      <c r="Q61" s="232">
        <f>SUM(Q62:Q62)</f>
        <v>0</v>
      </c>
      <c r="R61" s="232"/>
      <c r="S61" s="232"/>
      <c r="T61" s="233"/>
      <c r="U61" s="227"/>
      <c r="V61" s="227">
        <f>SUM(V62:V62)</f>
        <v>1.25</v>
      </c>
      <c r="W61" s="227"/>
      <c r="X61" s="227"/>
      <c r="AG61" t="s">
        <v>96</v>
      </c>
    </row>
    <row r="62" spans="1:60" outlineLevel="1" x14ac:dyDescent="0.2">
      <c r="A62" s="242">
        <v>36</v>
      </c>
      <c r="B62" s="243" t="s">
        <v>197</v>
      </c>
      <c r="C62" s="257" t="s">
        <v>198</v>
      </c>
      <c r="D62" s="244" t="s">
        <v>99</v>
      </c>
      <c r="E62" s="245">
        <v>1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3.0699999999999998E-3</v>
      </c>
      <c r="O62" s="247">
        <f>ROUND(E62*N62,2)</f>
        <v>0</v>
      </c>
      <c r="P62" s="247">
        <v>0</v>
      </c>
      <c r="Q62" s="247">
        <f>ROUND(E62*P62,2)</f>
        <v>0</v>
      </c>
      <c r="R62" s="247" t="s">
        <v>129</v>
      </c>
      <c r="S62" s="247" t="s">
        <v>101</v>
      </c>
      <c r="T62" s="248" t="s">
        <v>112</v>
      </c>
      <c r="U62" s="225">
        <v>1.25</v>
      </c>
      <c r="V62" s="225">
        <f>ROUND(E62*U62,2)</f>
        <v>1.25</v>
      </c>
      <c r="W62" s="225"/>
      <c r="X62" s="225" t="s">
        <v>102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103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">
      <c r="A63" s="228" t="s">
        <v>95</v>
      </c>
      <c r="B63" s="229" t="s">
        <v>65</v>
      </c>
      <c r="C63" s="254" t="s">
        <v>66</v>
      </c>
      <c r="D63" s="230"/>
      <c r="E63" s="231"/>
      <c r="F63" s="232"/>
      <c r="G63" s="232">
        <f>SUMIF(AG64:AG69,"&lt;&gt;NOR",G64:G69)</f>
        <v>0</v>
      </c>
      <c r="H63" s="232"/>
      <c r="I63" s="232">
        <f>SUM(I64:I69)</f>
        <v>0</v>
      </c>
      <c r="J63" s="232"/>
      <c r="K63" s="232">
        <f>SUM(K64:K69)</f>
        <v>0</v>
      </c>
      <c r="L63" s="232"/>
      <c r="M63" s="232">
        <f>SUM(M64:M69)</f>
        <v>0</v>
      </c>
      <c r="N63" s="232"/>
      <c r="O63" s="232">
        <f>SUM(O64:O69)</f>
        <v>0</v>
      </c>
      <c r="P63" s="232"/>
      <c r="Q63" s="232">
        <f>SUM(Q64:Q69)</f>
        <v>0.33999999999999997</v>
      </c>
      <c r="R63" s="232"/>
      <c r="S63" s="232"/>
      <c r="T63" s="233"/>
      <c r="U63" s="227"/>
      <c r="V63" s="227">
        <f>SUM(V64:V69)</f>
        <v>2.71</v>
      </c>
      <c r="W63" s="227"/>
      <c r="X63" s="227"/>
      <c r="AG63" t="s">
        <v>96</v>
      </c>
    </row>
    <row r="64" spans="1:60" outlineLevel="1" x14ac:dyDescent="0.2">
      <c r="A64" s="242">
        <v>37</v>
      </c>
      <c r="B64" s="243" t="s">
        <v>199</v>
      </c>
      <c r="C64" s="257" t="s">
        <v>200</v>
      </c>
      <c r="D64" s="244" t="s">
        <v>110</v>
      </c>
      <c r="E64" s="245">
        <v>12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2.7999999999999998E-4</v>
      </c>
      <c r="Q64" s="247">
        <f>ROUND(E64*P64,2)</f>
        <v>0</v>
      </c>
      <c r="R64" s="247" t="s">
        <v>129</v>
      </c>
      <c r="S64" s="247" t="s">
        <v>101</v>
      </c>
      <c r="T64" s="248" t="s">
        <v>101</v>
      </c>
      <c r="U64" s="225">
        <v>0.05</v>
      </c>
      <c r="V64" s="225">
        <f>ROUND(E64*U64,2)</f>
        <v>0.6</v>
      </c>
      <c r="W64" s="225"/>
      <c r="X64" s="225" t="s">
        <v>102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103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42">
        <v>38</v>
      </c>
      <c r="B65" s="243" t="s">
        <v>201</v>
      </c>
      <c r="C65" s="257" t="s">
        <v>202</v>
      </c>
      <c r="D65" s="244" t="s">
        <v>110</v>
      </c>
      <c r="E65" s="245">
        <v>11.5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7">
        <v>0</v>
      </c>
      <c r="O65" s="247">
        <f>ROUND(E65*N65,2)</f>
        <v>0</v>
      </c>
      <c r="P65" s="247">
        <v>2.3000000000000001E-4</v>
      </c>
      <c r="Q65" s="247">
        <f>ROUND(E65*P65,2)</f>
        <v>0</v>
      </c>
      <c r="R65" s="247" t="s">
        <v>129</v>
      </c>
      <c r="S65" s="247" t="s">
        <v>101</v>
      </c>
      <c r="T65" s="248" t="s">
        <v>101</v>
      </c>
      <c r="U65" s="225">
        <v>7.0000000000000007E-2</v>
      </c>
      <c r="V65" s="225">
        <f>ROUND(E65*U65,2)</f>
        <v>0.81</v>
      </c>
      <c r="W65" s="225"/>
      <c r="X65" s="225" t="s">
        <v>102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103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34">
        <v>39</v>
      </c>
      <c r="B66" s="235" t="s">
        <v>203</v>
      </c>
      <c r="C66" s="255" t="s">
        <v>204</v>
      </c>
      <c r="D66" s="236" t="s">
        <v>169</v>
      </c>
      <c r="E66" s="237">
        <v>1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9">
        <v>0</v>
      </c>
      <c r="O66" s="239">
        <f>ROUND(E66*N66,2)</f>
        <v>0</v>
      </c>
      <c r="P66" s="239">
        <v>3.4700000000000002E-2</v>
      </c>
      <c r="Q66" s="239">
        <f>ROUND(E66*P66,2)</f>
        <v>0.03</v>
      </c>
      <c r="R66" s="239" t="s">
        <v>129</v>
      </c>
      <c r="S66" s="239" t="s">
        <v>101</v>
      </c>
      <c r="T66" s="240" t="s">
        <v>101</v>
      </c>
      <c r="U66" s="225">
        <v>0.56999999999999995</v>
      </c>
      <c r="V66" s="225">
        <f>ROUND(E66*U66,2)</f>
        <v>0.56999999999999995</v>
      </c>
      <c r="W66" s="225"/>
      <c r="X66" s="225" t="s">
        <v>102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103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56" t="s">
        <v>205</v>
      </c>
      <c r="D67" s="241"/>
      <c r="E67" s="241"/>
      <c r="F67" s="241"/>
      <c r="G67" s="241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15"/>
      <c r="Z67" s="215"/>
      <c r="AA67" s="215"/>
      <c r="AB67" s="215"/>
      <c r="AC67" s="215"/>
      <c r="AD67" s="215"/>
      <c r="AE67" s="215"/>
      <c r="AF67" s="215"/>
      <c r="AG67" s="215" t="s">
        <v>105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4">
        <v>40</v>
      </c>
      <c r="B68" s="235" t="s">
        <v>206</v>
      </c>
      <c r="C68" s="255" t="s">
        <v>207</v>
      </c>
      <c r="D68" s="236" t="s">
        <v>169</v>
      </c>
      <c r="E68" s="237">
        <v>1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9">
        <v>0</v>
      </c>
      <c r="O68" s="239">
        <f>ROUND(E68*N68,2)</f>
        <v>0</v>
      </c>
      <c r="P68" s="239">
        <v>0.312</v>
      </c>
      <c r="Q68" s="239">
        <f>ROUND(E68*P68,2)</f>
        <v>0.31</v>
      </c>
      <c r="R68" s="239" t="s">
        <v>129</v>
      </c>
      <c r="S68" s="239" t="s">
        <v>101</v>
      </c>
      <c r="T68" s="240" t="s">
        <v>101</v>
      </c>
      <c r="U68" s="225">
        <v>0.73</v>
      </c>
      <c r="V68" s="225">
        <f>ROUND(E68*U68,2)</f>
        <v>0.73</v>
      </c>
      <c r="W68" s="225"/>
      <c r="X68" s="225" t="s">
        <v>102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103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6" t="s">
        <v>208</v>
      </c>
      <c r="D69" s="241"/>
      <c r="E69" s="241"/>
      <c r="F69" s="241"/>
      <c r="G69" s="241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105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3"/>
      <c r="B70" s="4"/>
      <c r="C70" s="262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v>12</v>
      </c>
      <c r="AF70">
        <v>21</v>
      </c>
      <c r="AG70" t="s">
        <v>82</v>
      </c>
    </row>
    <row r="71" spans="1:60" x14ac:dyDescent="0.2">
      <c r="A71" s="218"/>
      <c r="B71" s="219" t="s">
        <v>29</v>
      </c>
      <c r="C71" s="263"/>
      <c r="D71" s="220"/>
      <c r="E71" s="221"/>
      <c r="F71" s="221"/>
      <c r="G71" s="253">
        <f>G8+G13+G20+G27+G61+G63</f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f>SUMIF(L7:L69,AE70,G7:G69)</f>
        <v>0</v>
      </c>
      <c r="AF71">
        <f>SUMIF(L7:L69,AF70,G7:G69)</f>
        <v>0</v>
      </c>
      <c r="AG71" t="s">
        <v>209</v>
      </c>
    </row>
    <row r="72" spans="1:60" x14ac:dyDescent="0.2">
      <c r="C72" s="264"/>
      <c r="D72" s="10"/>
      <c r="AG72" t="s">
        <v>210</v>
      </c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ddQ0QMqZ44yYdRuRD1zdTi/00T53ts2W6mvhOecnkBZ0gaXAUgW/uK22df5BnBCGAz7Eqz8ysThiaJ0VxE5YA==" saltValue="rF847MKgCACqEj4LQLUiog==" spinCount="100000" sheet="1"/>
  <mergeCells count="20">
    <mergeCell ref="C67:G67"/>
    <mergeCell ref="C69:G69"/>
    <mergeCell ref="C37:G37"/>
    <mergeCell ref="C38:G38"/>
    <mergeCell ref="C40:G40"/>
    <mergeCell ref="C44:G44"/>
    <mergeCell ref="C46:G46"/>
    <mergeCell ref="C60:G60"/>
    <mergeCell ref="C19:G19"/>
    <mergeCell ref="C26:G26"/>
    <mergeCell ref="C32:G32"/>
    <mergeCell ref="C33:G33"/>
    <mergeCell ref="C34:G34"/>
    <mergeCell ref="C36:G3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1.2 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'1.2 1.2 Pol'!Názvy_tisku</vt:lpstr>
      <vt:lpstr>oadresa</vt:lpstr>
      <vt:lpstr>Stavba!Objednatel</vt:lpstr>
      <vt:lpstr>Stavba!Objekt</vt:lpstr>
      <vt:lpstr>'1.2 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Jurášek</dc:creator>
  <cp:lastModifiedBy>Radomír Jurášek</cp:lastModifiedBy>
  <cp:lastPrinted>2019-03-19T12:27:02Z</cp:lastPrinted>
  <dcterms:created xsi:type="dcterms:W3CDTF">2009-04-08T07:15:50Z</dcterms:created>
  <dcterms:modified xsi:type="dcterms:W3CDTF">2024-02-20T06:51:04Z</dcterms:modified>
</cp:coreProperties>
</file>